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INGRESOS!$B$2:$J$77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J52" i="1" s="1"/>
  <c r="J51" i="1" s="1"/>
  <c r="I51" i="1"/>
  <c r="H51" i="1"/>
  <c r="F51" i="1"/>
  <c r="J49" i="1"/>
  <c r="G49" i="1"/>
  <c r="I48" i="1"/>
  <c r="J47" i="1"/>
  <c r="G47" i="1"/>
  <c r="I46" i="1"/>
  <c r="H46" i="1"/>
  <c r="F46" i="1"/>
  <c r="J44" i="1"/>
  <c r="G44" i="1"/>
  <c r="I43" i="1"/>
  <c r="J43" i="1" s="1"/>
  <c r="H43" i="1"/>
  <c r="F43" i="1"/>
  <c r="E43" i="1"/>
  <c r="G43" i="1" s="1"/>
  <c r="J42" i="1"/>
  <c r="G42" i="1"/>
  <c r="F42" i="1"/>
  <c r="J41" i="1"/>
  <c r="I41" i="1"/>
  <c r="H41" i="1"/>
  <c r="G41" i="1"/>
  <c r="F41" i="1"/>
  <c r="E41" i="1"/>
  <c r="I40" i="1"/>
  <c r="J40" i="1" s="1"/>
  <c r="H40" i="1"/>
  <c r="H54" i="1" s="1"/>
  <c r="E40" i="1"/>
  <c r="G40" i="1" s="1"/>
  <c r="J39" i="1"/>
  <c r="G39" i="1"/>
  <c r="F38" i="1"/>
  <c r="F37" i="1" s="1"/>
  <c r="I36" i="1"/>
  <c r="J36" i="1" s="1"/>
  <c r="F36" i="1"/>
  <c r="E36" i="1"/>
  <c r="G36" i="1" s="1"/>
  <c r="I35" i="1"/>
  <c r="F35" i="1"/>
  <c r="E35" i="1"/>
  <c r="G35" i="1" s="1"/>
  <c r="I34" i="1"/>
  <c r="F34" i="1"/>
  <c r="F33" i="1" s="1"/>
  <c r="F54" i="1" s="1"/>
  <c r="E34" i="1"/>
  <c r="H33" i="1"/>
  <c r="F26" i="1"/>
  <c r="J24" i="1"/>
  <c r="G24" i="1"/>
  <c r="J23" i="1"/>
  <c r="G23" i="1"/>
  <c r="J22" i="1"/>
  <c r="G22" i="1"/>
  <c r="I21" i="1"/>
  <c r="F21" i="1"/>
  <c r="E21" i="1"/>
  <c r="G21" i="1" s="1"/>
  <c r="J20" i="1"/>
  <c r="G20" i="1"/>
  <c r="J19" i="1"/>
  <c r="J18" i="1" s="1"/>
  <c r="G19" i="1"/>
  <c r="I18" i="1"/>
  <c r="H18" i="1"/>
  <c r="G18" i="1"/>
  <c r="F18" i="1"/>
  <c r="E18" i="1"/>
  <c r="J17" i="1"/>
  <c r="G17" i="1"/>
  <c r="I16" i="1"/>
  <c r="J16" i="1" s="1"/>
  <c r="J15" i="1" s="1"/>
  <c r="E16" i="1"/>
  <c r="E38" i="1" s="1"/>
  <c r="I15" i="1"/>
  <c r="I26" i="1" s="1"/>
  <c r="H15" i="1"/>
  <c r="H26" i="1" s="1"/>
  <c r="F15" i="1"/>
  <c r="J14" i="1"/>
  <c r="G14" i="1"/>
  <c r="J13" i="1"/>
  <c r="G13" i="1"/>
  <c r="J12" i="1"/>
  <c r="G12" i="1"/>
  <c r="J11" i="1"/>
  <c r="G11" i="1"/>
  <c r="J26" i="1" l="1"/>
  <c r="J48" i="1"/>
  <c r="J46" i="1" s="1"/>
  <c r="E37" i="1"/>
  <c r="G38" i="1"/>
  <c r="G37" i="1" s="1"/>
  <c r="J21" i="1"/>
  <c r="J35" i="1"/>
  <c r="E48" i="1"/>
  <c r="G16" i="1"/>
  <c r="G34" i="1"/>
  <c r="G52" i="1"/>
  <c r="G51" i="1" s="1"/>
  <c r="E15" i="1"/>
  <c r="I38" i="1"/>
  <c r="E51" i="1"/>
  <c r="J34" i="1"/>
  <c r="E54" i="1" l="1"/>
  <c r="J38" i="1"/>
  <c r="I37" i="1"/>
  <c r="E26" i="1"/>
  <c r="G15" i="1"/>
  <c r="G26" i="1" s="1"/>
  <c r="E33" i="1"/>
  <c r="G33" i="1"/>
  <c r="G54" i="1"/>
  <c r="G48" i="1"/>
  <c r="G46" i="1" s="1"/>
  <c r="E46" i="1"/>
  <c r="J37" i="1" l="1"/>
  <c r="J33" i="1" s="1"/>
  <c r="J54" i="1" s="1"/>
  <c r="I54" i="1"/>
  <c r="I33" i="1"/>
</calcChain>
</file>

<file path=xl/sharedStrings.xml><?xml version="1.0" encoding="utf-8"?>
<sst xmlns="http://schemas.openxmlformats.org/spreadsheetml/2006/main" count="68" uniqueCount="36">
  <si>
    <t>MUNICIPIO DE CHIHUAHUA</t>
  </si>
  <si>
    <t>Estado Analítico de Ingresos</t>
  </si>
  <si>
    <t>Del 1° de Enero al 30 de Septiembre de 2016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</si>
  <si>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</si>
  <si>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</si>
  <si>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</si>
  <si>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</si>
  <si>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</si>
  <si>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</si>
  <si>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</si>
  <si>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</si>
  <si>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</si>
  <si>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</si>
  <si>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</si>
  <si>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</si>
  <si>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</si>
  <si>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</si>
  <si>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</si>
  <si>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</si>
  <si>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</si>
  <si>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</si>
  <si>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</si>
  <si>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</si>
  <si>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</si>
  <si>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</si>
  <si>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</si>
  <si>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</si>
  <si>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</si>
  <si>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</si>
  <si>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</si>
  <si>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r>
      <t>Ingresos excedentes</t>
    </r>
    <r>
      <rPr>
        <b/>
        <sz val="8"/>
        <rFont val="Calibri"/>
        <family val="2"/>
      </rPr>
      <t>¹</t>
    </r>
  </si>
  <si>
    <t>Estado Analítico de Ingresos
Por Fuente de Financiamiento</t>
  </si>
  <si>
    <t>Ingresos del Gobierno</t>
  </si>
  <si>
    <t>Ingresos de Organismos y Empresas</t>
  </si>
  <si>
    <t>Ingresos derivados de financiamiento</t>
  </si>
  <si>
    <t>¹ Los ingresos excedentes se presentan para efectos de cumplimiento de la Ley General de Contabilidad Gubernamental y el importe reflejado debe ser siempre mayor a 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</si>
</sst>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Calibri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2" applyFont="1"/>
    <xf numFmtId="0" fontId="4" fillId="0" borderId="0" xfId="3" applyFont="1"/>
    <xf numFmtId="0" fontId="4" fillId="0" borderId="0" xfId="3" applyFont="1" applyAlignment="1">
      <alignment horizontal="center"/>
    </xf>
    <xf numFmtId="0" fontId="4" fillId="0" borderId="0" xfId="3" applyFont="1" applyAlignment="1"/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wrapText="1"/>
    </xf>
    <xf numFmtId="0" fontId="2" fillId="0" borderId="0" xfId="3" applyFont="1"/>
    <xf numFmtId="0" fontId="6" fillId="3" borderId="1" xfId="3" applyFont="1" applyFill="1" applyBorder="1"/>
    <xf numFmtId="0" fontId="6" fillId="3" borderId="2" xfId="3" applyFont="1" applyFill="1" applyBorder="1"/>
    <xf numFmtId="0" fontId="6" fillId="3" borderId="3" xfId="3" applyFont="1" applyFill="1" applyBorder="1"/>
    <xf numFmtId="3" fontId="6" fillId="3" borderId="3" xfId="3" applyNumberFormat="1" applyFont="1" applyFill="1" applyBorder="1" applyAlignment="1">
      <alignment horizontal="right"/>
    </xf>
    <xf numFmtId="3" fontId="6" fillId="3" borderId="10" xfId="3" applyNumberFormat="1" applyFont="1" applyFill="1" applyBorder="1" applyAlignment="1">
      <alignment horizontal="right"/>
    </xf>
    <xf numFmtId="4" fontId="6" fillId="3" borderId="5" xfId="4" applyNumberFormat="1" applyFont="1" applyFill="1" applyBorder="1" applyAlignment="1">
      <alignment horizontal="right"/>
    </xf>
    <xf numFmtId="4" fontId="6" fillId="3" borderId="11" xfId="4" applyNumberFormat="1" applyFont="1" applyFill="1" applyBorder="1" applyAlignment="1">
      <alignment horizontal="right"/>
    </xf>
    <xf numFmtId="4" fontId="6" fillId="0" borderId="5" xfId="4" applyNumberFormat="1" applyFont="1" applyFill="1" applyBorder="1" applyAlignment="1">
      <alignment horizontal="right"/>
    </xf>
    <xf numFmtId="4" fontId="6" fillId="0" borderId="11" xfId="4" applyNumberFormat="1" applyFont="1" applyFill="1" applyBorder="1" applyAlignment="1">
      <alignment horizontal="right"/>
    </xf>
    <xf numFmtId="0" fontId="6" fillId="3" borderId="4" xfId="3" applyFont="1" applyFill="1" applyBorder="1" applyAlignment="1">
      <alignment horizontal="center" vertical="center"/>
    </xf>
    <xf numFmtId="0" fontId="9" fillId="0" borderId="0" xfId="3" applyFont="1"/>
    <xf numFmtId="0" fontId="6" fillId="3" borderId="6" xfId="3" applyFont="1" applyFill="1" applyBorder="1" applyAlignment="1">
      <alignment horizontal="center" vertical="center"/>
    </xf>
    <xf numFmtId="0" fontId="6" fillId="3" borderId="7" xfId="3" applyFont="1" applyFill="1" applyBorder="1" applyAlignment="1">
      <alignment horizontal="center" vertical="center"/>
    </xf>
    <xf numFmtId="0" fontId="6" fillId="3" borderId="8" xfId="3" applyFont="1" applyFill="1" applyBorder="1" applyAlignment="1">
      <alignment wrapText="1"/>
    </xf>
    <xf numFmtId="3" fontId="6" fillId="3" borderId="8" xfId="4" applyNumberFormat="1" applyFont="1" applyFill="1" applyBorder="1" applyAlignment="1">
      <alignment horizontal="right"/>
    </xf>
    <xf numFmtId="4" fontId="6" fillId="3" borderId="12" xfId="4" applyNumberFormat="1" applyFont="1" applyFill="1" applyBorder="1" applyAlignment="1">
      <alignment horizontal="right"/>
    </xf>
    <xf numFmtId="0" fontId="9" fillId="3" borderId="13" xfId="3" applyFont="1" applyFill="1" applyBorder="1" applyAlignment="1">
      <alignment horizontal="centerContinuous"/>
    </xf>
    <xf numFmtId="0" fontId="9" fillId="3" borderId="14" xfId="3" applyFont="1" applyFill="1" applyBorder="1" applyAlignment="1">
      <alignment horizontal="centerContinuous"/>
    </xf>
    <xf numFmtId="0" fontId="9" fillId="3" borderId="15" xfId="3" applyFont="1" applyFill="1" applyBorder="1" applyAlignment="1">
      <alignment horizontal="left" wrapText="1"/>
    </xf>
    <xf numFmtId="4" fontId="9" fillId="3" borderId="9" xfId="3" applyNumberFormat="1" applyFont="1" applyFill="1" applyBorder="1" applyAlignment="1">
      <alignment horizontal="right"/>
    </xf>
    <xf numFmtId="164" fontId="2" fillId="0" borderId="0" xfId="1" applyFont="1"/>
    <xf numFmtId="0" fontId="11" fillId="0" borderId="2" xfId="2" applyFont="1" applyBorder="1" applyAlignment="1">
      <alignment vertical="top" wrapText="1"/>
    </xf>
    <xf numFmtId="4" fontId="11" fillId="0" borderId="2" xfId="2" applyNumberFormat="1" applyFont="1" applyBorder="1" applyAlignment="1">
      <alignment vertical="top" wrapText="1"/>
    </xf>
    <xf numFmtId="43" fontId="2" fillId="0" borderId="0" xfId="2" applyNumberFormat="1" applyFont="1"/>
    <xf numFmtId="0" fontId="9" fillId="3" borderId="4" xfId="3" applyFont="1" applyFill="1" applyBorder="1" applyAlignment="1">
      <alignment horizontal="left"/>
    </xf>
    <xf numFmtId="0" fontId="9" fillId="3" borderId="0" xfId="3" applyFont="1" applyFill="1" applyBorder="1" applyAlignment="1">
      <alignment horizontal="left"/>
    </xf>
    <xf numFmtId="0" fontId="2" fillId="0" borderId="5" xfId="2" applyFont="1" applyBorder="1"/>
    <xf numFmtId="4" fontId="9" fillId="3" borderId="11" xfId="3" applyNumberFormat="1" applyFont="1" applyFill="1" applyBorder="1" applyAlignment="1">
      <alignment horizontal="right"/>
    </xf>
    <xf numFmtId="4" fontId="9" fillId="0" borderId="11" xfId="3" applyNumberFormat="1" applyFont="1" applyFill="1" applyBorder="1" applyAlignment="1">
      <alignment horizontal="right"/>
    </xf>
    <xf numFmtId="4" fontId="7" fillId="3" borderId="11" xfId="2" applyNumberFormat="1" applyFont="1" applyFill="1" applyBorder="1" applyAlignment="1">
      <alignment horizontal="right" vertical="center" wrapText="1"/>
    </xf>
    <xf numFmtId="0" fontId="2" fillId="0" borderId="0" xfId="2" applyFont="1" applyBorder="1"/>
    <xf numFmtId="0" fontId="7" fillId="3" borderId="5" xfId="2" applyFont="1" applyFill="1" applyBorder="1" applyAlignment="1">
      <alignment vertical="center" wrapText="1"/>
    </xf>
    <xf numFmtId="4" fontId="13" fillId="3" borderId="11" xfId="2" applyNumberFormat="1" applyFont="1" applyFill="1" applyBorder="1" applyAlignment="1">
      <alignment horizontal="right" vertical="center" wrapText="1"/>
    </xf>
    <xf numFmtId="0" fontId="9" fillId="3" borderId="4" xfId="3" applyFont="1" applyFill="1" applyBorder="1" applyAlignment="1">
      <alignment horizontal="center" vertical="center"/>
    </xf>
    <xf numFmtId="0" fontId="4" fillId="0" borderId="0" xfId="2" applyFont="1" applyBorder="1"/>
    <xf numFmtId="0" fontId="4" fillId="0" borderId="5" xfId="2" applyFont="1" applyBorder="1"/>
    <xf numFmtId="4" fontId="9" fillId="3" borderId="11" xfId="4" applyNumberFormat="1" applyFont="1" applyFill="1" applyBorder="1" applyAlignment="1">
      <alignment horizontal="right"/>
    </xf>
    <xf numFmtId="0" fontId="4" fillId="0" borderId="0" xfId="2" applyFont="1"/>
    <xf numFmtId="0" fontId="6" fillId="3" borderId="0" xfId="3" applyFont="1" applyFill="1" applyBorder="1" applyAlignment="1">
      <alignment horizontal="center" vertical="center"/>
    </xf>
    <xf numFmtId="0" fontId="9" fillId="3" borderId="15" xfId="3" applyFont="1" applyFill="1" applyBorder="1" applyAlignment="1">
      <alignment horizontal="left" wrapText="1" indent="1"/>
    </xf>
    <xf numFmtId="0" fontId="14" fillId="0" borderId="0" xfId="2" applyFont="1"/>
    <xf numFmtId="38" fontId="10" fillId="0" borderId="0" xfId="0" applyNumberFormat="1" applyFont="1" applyBorder="1" applyAlignment="1">
      <alignment horizontal="center"/>
    </xf>
    <xf numFmtId="0" fontId="0" fillId="0" borderId="0" xfId="0" applyBorder="1"/>
    <xf numFmtId="38" fontId="10" fillId="0" borderId="0" xfId="0" applyNumberFormat="1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38" fontId="16" fillId="0" borderId="0" xfId="0" applyNumberFormat="1" applyFont="1" applyBorder="1" applyAlignment="1">
      <alignment horizontal="left"/>
    </xf>
    <xf numFmtId="38" fontId="10" fillId="0" borderId="0" xfId="0" applyNumberFormat="1" applyFont="1" applyBorder="1" applyAlignment="1">
      <alignment horizontal="left"/>
    </xf>
    <xf numFmtId="164" fontId="17" fillId="0" borderId="0" xfId="1" applyFont="1"/>
    <xf numFmtId="4" fontId="17" fillId="0" borderId="0" xfId="2" applyNumberFormat="1" applyFont="1"/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left" vertical="center" wrapText="1"/>
    </xf>
    <xf numFmtId="4" fontId="9" fillId="3" borderId="10" xfId="3" applyNumberFormat="1" applyFont="1" applyFill="1" applyBorder="1" applyAlignment="1">
      <alignment horizontal="right"/>
    </xf>
    <xf numFmtId="4" fontId="9" fillId="3" borderId="12" xfId="3" applyNumberFormat="1" applyFont="1" applyFill="1" applyBorder="1" applyAlignment="1">
      <alignment horizontal="right"/>
    </xf>
    <xf numFmtId="4" fontId="5" fillId="0" borderId="13" xfId="2" applyNumberFormat="1" applyFont="1" applyBorder="1" applyAlignment="1">
      <alignment horizontal="center" vertical="top" wrapText="1"/>
    </xf>
    <xf numFmtId="4" fontId="5" fillId="0" borderId="15" xfId="2" applyNumberFormat="1" applyFont="1" applyBorder="1" applyAlignment="1">
      <alignment horizontal="center" vertical="top" wrapText="1"/>
    </xf>
    <xf numFmtId="0" fontId="11" fillId="0" borderId="0" xfId="2" applyFont="1" applyAlignment="1">
      <alignment horizontal="left" vertical="top" wrapText="1"/>
    </xf>
    <xf numFmtId="38" fontId="10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5">
    <cellStyle name="Millares" xfId="1" builtinId="3"/>
    <cellStyle name="Millares 2 2" xfId="4"/>
    <cellStyle name="Normal" xfId="0" builtinId="0"/>
    <cellStyle name="Normal 35" xfId="2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113761</xdr:colOff>
      <xdr:row>1</xdr:row>
      <xdr:rowOff>35943</xdr:rowOff>
    </xdr:from>
    <xdr:to>
      <xdr:col>3</xdr:col>
      <xdr:colOff>1338892</xdr:colOff>
      <xdr:row>3</xdr:row>
      <xdr:rowOff>170731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961" y="331218"/>
          <a:ext cx="1720431" cy="5538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76"/>
  <sheetViews>
    <sheetView showGridLines="0" tabSelected="1" zoomScale="106" zoomScaleNormal="106" workbookViewId="0">
      <selection activeCell="D5" sqref="D5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10" width="15.7109375" style="1" customWidth="1"/>
    <col min="11" max="11" width="11.42578125" style="1"/>
    <col min="12" max="12" width="14.140625" style="1" bestFit="1" customWidth="1"/>
    <col min="13" max="256" width="11.42578125" style="1"/>
    <col min="257" max="257" width="1.140625" style="1" customWidth="1"/>
    <col min="258" max="259" width="3.7109375" style="1" customWidth="1"/>
    <col min="260" max="260" width="46.42578125" style="1" customWidth="1"/>
    <col min="261" max="266" width="15.7109375" style="1" customWidth="1"/>
    <col min="267" max="512" width="11.42578125" style="1"/>
    <col min="513" max="513" width="1.140625" style="1" customWidth="1"/>
    <col min="514" max="515" width="3.7109375" style="1" customWidth="1"/>
    <col min="516" max="516" width="46.42578125" style="1" customWidth="1"/>
    <col min="517" max="522" width="15.7109375" style="1" customWidth="1"/>
    <col min="523" max="768" width="11.42578125" style="1"/>
    <col min="769" max="769" width="1.140625" style="1" customWidth="1"/>
    <col min="770" max="771" width="3.7109375" style="1" customWidth="1"/>
    <col min="772" max="772" width="46.42578125" style="1" customWidth="1"/>
    <col min="773" max="778" width="15.7109375" style="1" customWidth="1"/>
    <col min="779" max="1024" width="11.42578125" style="1"/>
    <col min="1025" max="1025" width="1.140625" style="1" customWidth="1"/>
    <col min="1026" max="1027" width="3.7109375" style="1" customWidth="1"/>
    <col min="1028" max="1028" width="46.42578125" style="1" customWidth="1"/>
    <col min="1029" max="1034" width="15.7109375" style="1" customWidth="1"/>
    <col min="1035" max="1280" width="11.42578125" style="1"/>
    <col min="1281" max="1281" width="1.140625" style="1" customWidth="1"/>
    <col min="1282" max="1283" width="3.7109375" style="1" customWidth="1"/>
    <col min="1284" max="1284" width="46.42578125" style="1" customWidth="1"/>
    <col min="1285" max="1290" width="15.7109375" style="1" customWidth="1"/>
    <col min="1291" max="1536" width="11.42578125" style="1"/>
    <col min="1537" max="1537" width="1.140625" style="1" customWidth="1"/>
    <col min="1538" max="1539" width="3.7109375" style="1" customWidth="1"/>
    <col min="1540" max="1540" width="46.42578125" style="1" customWidth="1"/>
    <col min="1541" max="1546" width="15.7109375" style="1" customWidth="1"/>
    <col min="1547" max="1792" width="11.42578125" style="1"/>
    <col min="1793" max="1793" width="1.140625" style="1" customWidth="1"/>
    <col min="1794" max="1795" width="3.7109375" style="1" customWidth="1"/>
    <col min="1796" max="1796" width="46.42578125" style="1" customWidth="1"/>
    <col min="1797" max="1802" width="15.7109375" style="1" customWidth="1"/>
    <col min="1803" max="2048" width="11.42578125" style="1"/>
    <col min="2049" max="2049" width="1.140625" style="1" customWidth="1"/>
    <col min="2050" max="2051" width="3.7109375" style="1" customWidth="1"/>
    <col min="2052" max="2052" width="46.42578125" style="1" customWidth="1"/>
    <col min="2053" max="2058" width="15.7109375" style="1" customWidth="1"/>
    <col min="2059" max="2304" width="11.42578125" style="1"/>
    <col min="2305" max="2305" width="1.140625" style="1" customWidth="1"/>
    <col min="2306" max="2307" width="3.7109375" style="1" customWidth="1"/>
    <col min="2308" max="2308" width="46.42578125" style="1" customWidth="1"/>
    <col min="2309" max="2314" width="15.7109375" style="1" customWidth="1"/>
    <col min="2315" max="2560" width="11.42578125" style="1"/>
    <col min="2561" max="2561" width="1.140625" style="1" customWidth="1"/>
    <col min="2562" max="2563" width="3.7109375" style="1" customWidth="1"/>
    <col min="2564" max="2564" width="46.42578125" style="1" customWidth="1"/>
    <col min="2565" max="2570" width="15.7109375" style="1" customWidth="1"/>
    <col min="2571" max="2816" width="11.42578125" style="1"/>
    <col min="2817" max="2817" width="1.140625" style="1" customWidth="1"/>
    <col min="2818" max="2819" width="3.7109375" style="1" customWidth="1"/>
    <col min="2820" max="2820" width="46.42578125" style="1" customWidth="1"/>
    <col min="2821" max="2826" width="15.7109375" style="1" customWidth="1"/>
    <col min="2827" max="3072" width="11.42578125" style="1"/>
    <col min="3073" max="3073" width="1.140625" style="1" customWidth="1"/>
    <col min="3074" max="3075" width="3.7109375" style="1" customWidth="1"/>
    <col min="3076" max="3076" width="46.42578125" style="1" customWidth="1"/>
    <col min="3077" max="3082" width="15.7109375" style="1" customWidth="1"/>
    <col min="3083" max="3328" width="11.42578125" style="1"/>
    <col min="3329" max="3329" width="1.140625" style="1" customWidth="1"/>
    <col min="3330" max="3331" width="3.7109375" style="1" customWidth="1"/>
    <col min="3332" max="3332" width="46.42578125" style="1" customWidth="1"/>
    <col min="3333" max="3338" width="15.7109375" style="1" customWidth="1"/>
    <col min="3339" max="3584" width="11.42578125" style="1"/>
    <col min="3585" max="3585" width="1.140625" style="1" customWidth="1"/>
    <col min="3586" max="3587" width="3.7109375" style="1" customWidth="1"/>
    <col min="3588" max="3588" width="46.42578125" style="1" customWidth="1"/>
    <col min="3589" max="3594" width="15.7109375" style="1" customWidth="1"/>
    <col min="3595" max="3840" width="11.42578125" style="1"/>
    <col min="3841" max="3841" width="1.140625" style="1" customWidth="1"/>
    <col min="3842" max="3843" width="3.7109375" style="1" customWidth="1"/>
    <col min="3844" max="3844" width="46.42578125" style="1" customWidth="1"/>
    <col min="3845" max="3850" width="15.7109375" style="1" customWidth="1"/>
    <col min="3851" max="4096" width="11.42578125" style="1"/>
    <col min="4097" max="4097" width="1.140625" style="1" customWidth="1"/>
    <col min="4098" max="4099" width="3.7109375" style="1" customWidth="1"/>
    <col min="4100" max="4100" width="46.42578125" style="1" customWidth="1"/>
    <col min="4101" max="4106" width="15.7109375" style="1" customWidth="1"/>
    <col min="4107" max="4352" width="11.42578125" style="1"/>
    <col min="4353" max="4353" width="1.140625" style="1" customWidth="1"/>
    <col min="4354" max="4355" width="3.7109375" style="1" customWidth="1"/>
    <col min="4356" max="4356" width="46.42578125" style="1" customWidth="1"/>
    <col min="4357" max="4362" width="15.7109375" style="1" customWidth="1"/>
    <col min="4363" max="4608" width="11.42578125" style="1"/>
    <col min="4609" max="4609" width="1.140625" style="1" customWidth="1"/>
    <col min="4610" max="4611" width="3.7109375" style="1" customWidth="1"/>
    <col min="4612" max="4612" width="46.42578125" style="1" customWidth="1"/>
    <col min="4613" max="4618" width="15.7109375" style="1" customWidth="1"/>
    <col min="4619" max="4864" width="11.42578125" style="1"/>
    <col min="4865" max="4865" width="1.140625" style="1" customWidth="1"/>
    <col min="4866" max="4867" width="3.7109375" style="1" customWidth="1"/>
    <col min="4868" max="4868" width="46.42578125" style="1" customWidth="1"/>
    <col min="4869" max="4874" width="15.7109375" style="1" customWidth="1"/>
    <col min="4875" max="5120" width="11.42578125" style="1"/>
    <col min="5121" max="5121" width="1.140625" style="1" customWidth="1"/>
    <col min="5122" max="5123" width="3.7109375" style="1" customWidth="1"/>
    <col min="5124" max="5124" width="46.42578125" style="1" customWidth="1"/>
    <col min="5125" max="5130" width="15.7109375" style="1" customWidth="1"/>
    <col min="5131" max="5376" width="11.42578125" style="1"/>
    <col min="5377" max="5377" width="1.140625" style="1" customWidth="1"/>
    <col min="5378" max="5379" width="3.7109375" style="1" customWidth="1"/>
    <col min="5380" max="5380" width="46.42578125" style="1" customWidth="1"/>
    <col min="5381" max="5386" width="15.7109375" style="1" customWidth="1"/>
    <col min="5387" max="5632" width="11.42578125" style="1"/>
    <col min="5633" max="5633" width="1.140625" style="1" customWidth="1"/>
    <col min="5634" max="5635" width="3.7109375" style="1" customWidth="1"/>
    <col min="5636" max="5636" width="46.42578125" style="1" customWidth="1"/>
    <col min="5637" max="5642" width="15.7109375" style="1" customWidth="1"/>
    <col min="5643" max="5888" width="11.42578125" style="1"/>
    <col min="5889" max="5889" width="1.140625" style="1" customWidth="1"/>
    <col min="5890" max="5891" width="3.7109375" style="1" customWidth="1"/>
    <col min="5892" max="5892" width="46.42578125" style="1" customWidth="1"/>
    <col min="5893" max="5898" width="15.7109375" style="1" customWidth="1"/>
    <col min="5899" max="6144" width="11.42578125" style="1"/>
    <col min="6145" max="6145" width="1.140625" style="1" customWidth="1"/>
    <col min="6146" max="6147" width="3.7109375" style="1" customWidth="1"/>
    <col min="6148" max="6148" width="46.42578125" style="1" customWidth="1"/>
    <col min="6149" max="6154" width="15.7109375" style="1" customWidth="1"/>
    <col min="6155" max="6400" width="11.42578125" style="1"/>
    <col min="6401" max="6401" width="1.140625" style="1" customWidth="1"/>
    <col min="6402" max="6403" width="3.7109375" style="1" customWidth="1"/>
    <col min="6404" max="6404" width="46.42578125" style="1" customWidth="1"/>
    <col min="6405" max="6410" width="15.7109375" style="1" customWidth="1"/>
    <col min="6411" max="6656" width="11.42578125" style="1"/>
    <col min="6657" max="6657" width="1.140625" style="1" customWidth="1"/>
    <col min="6658" max="6659" width="3.7109375" style="1" customWidth="1"/>
    <col min="6660" max="6660" width="46.42578125" style="1" customWidth="1"/>
    <col min="6661" max="6666" width="15.7109375" style="1" customWidth="1"/>
    <col min="6667" max="6912" width="11.42578125" style="1"/>
    <col min="6913" max="6913" width="1.140625" style="1" customWidth="1"/>
    <col min="6914" max="6915" width="3.7109375" style="1" customWidth="1"/>
    <col min="6916" max="6916" width="46.42578125" style="1" customWidth="1"/>
    <col min="6917" max="6922" width="15.7109375" style="1" customWidth="1"/>
    <col min="6923" max="7168" width="11.42578125" style="1"/>
    <col min="7169" max="7169" width="1.140625" style="1" customWidth="1"/>
    <col min="7170" max="7171" width="3.7109375" style="1" customWidth="1"/>
    <col min="7172" max="7172" width="46.42578125" style="1" customWidth="1"/>
    <col min="7173" max="7178" width="15.7109375" style="1" customWidth="1"/>
    <col min="7179" max="7424" width="11.42578125" style="1"/>
    <col min="7425" max="7425" width="1.140625" style="1" customWidth="1"/>
    <col min="7426" max="7427" width="3.7109375" style="1" customWidth="1"/>
    <col min="7428" max="7428" width="46.42578125" style="1" customWidth="1"/>
    <col min="7429" max="7434" width="15.7109375" style="1" customWidth="1"/>
    <col min="7435" max="7680" width="11.42578125" style="1"/>
    <col min="7681" max="7681" width="1.140625" style="1" customWidth="1"/>
    <col min="7682" max="7683" width="3.7109375" style="1" customWidth="1"/>
    <col min="7684" max="7684" width="46.42578125" style="1" customWidth="1"/>
    <col min="7685" max="7690" width="15.7109375" style="1" customWidth="1"/>
    <col min="7691" max="7936" width="11.42578125" style="1"/>
    <col min="7937" max="7937" width="1.140625" style="1" customWidth="1"/>
    <col min="7938" max="7939" width="3.7109375" style="1" customWidth="1"/>
    <col min="7940" max="7940" width="46.42578125" style="1" customWidth="1"/>
    <col min="7941" max="7946" width="15.7109375" style="1" customWidth="1"/>
    <col min="7947" max="8192" width="11.42578125" style="1"/>
    <col min="8193" max="8193" width="1.140625" style="1" customWidth="1"/>
    <col min="8194" max="8195" width="3.7109375" style="1" customWidth="1"/>
    <col min="8196" max="8196" width="46.42578125" style="1" customWidth="1"/>
    <col min="8197" max="8202" width="15.7109375" style="1" customWidth="1"/>
    <col min="8203" max="8448" width="11.42578125" style="1"/>
    <col min="8449" max="8449" width="1.140625" style="1" customWidth="1"/>
    <col min="8450" max="8451" width="3.7109375" style="1" customWidth="1"/>
    <col min="8452" max="8452" width="46.42578125" style="1" customWidth="1"/>
    <col min="8453" max="8458" width="15.7109375" style="1" customWidth="1"/>
    <col min="8459" max="8704" width="11.42578125" style="1"/>
    <col min="8705" max="8705" width="1.140625" style="1" customWidth="1"/>
    <col min="8706" max="8707" width="3.7109375" style="1" customWidth="1"/>
    <col min="8708" max="8708" width="46.42578125" style="1" customWidth="1"/>
    <col min="8709" max="8714" width="15.7109375" style="1" customWidth="1"/>
    <col min="8715" max="8960" width="11.42578125" style="1"/>
    <col min="8961" max="8961" width="1.140625" style="1" customWidth="1"/>
    <col min="8962" max="8963" width="3.7109375" style="1" customWidth="1"/>
    <col min="8964" max="8964" width="46.42578125" style="1" customWidth="1"/>
    <col min="8965" max="8970" width="15.7109375" style="1" customWidth="1"/>
    <col min="8971" max="9216" width="11.42578125" style="1"/>
    <col min="9217" max="9217" width="1.140625" style="1" customWidth="1"/>
    <col min="9218" max="9219" width="3.7109375" style="1" customWidth="1"/>
    <col min="9220" max="9220" width="46.42578125" style="1" customWidth="1"/>
    <col min="9221" max="9226" width="15.7109375" style="1" customWidth="1"/>
    <col min="9227" max="9472" width="11.42578125" style="1"/>
    <col min="9473" max="9473" width="1.140625" style="1" customWidth="1"/>
    <col min="9474" max="9475" width="3.7109375" style="1" customWidth="1"/>
    <col min="9476" max="9476" width="46.42578125" style="1" customWidth="1"/>
    <col min="9477" max="9482" width="15.7109375" style="1" customWidth="1"/>
    <col min="9483" max="9728" width="11.42578125" style="1"/>
    <col min="9729" max="9729" width="1.140625" style="1" customWidth="1"/>
    <col min="9730" max="9731" width="3.7109375" style="1" customWidth="1"/>
    <col min="9732" max="9732" width="46.42578125" style="1" customWidth="1"/>
    <col min="9733" max="9738" width="15.7109375" style="1" customWidth="1"/>
    <col min="9739" max="9984" width="11.42578125" style="1"/>
    <col min="9985" max="9985" width="1.140625" style="1" customWidth="1"/>
    <col min="9986" max="9987" width="3.7109375" style="1" customWidth="1"/>
    <col min="9988" max="9988" width="46.42578125" style="1" customWidth="1"/>
    <col min="9989" max="9994" width="15.7109375" style="1" customWidth="1"/>
    <col min="9995" max="10240" width="11.42578125" style="1"/>
    <col min="10241" max="10241" width="1.140625" style="1" customWidth="1"/>
    <col min="10242" max="10243" width="3.7109375" style="1" customWidth="1"/>
    <col min="10244" max="10244" width="46.42578125" style="1" customWidth="1"/>
    <col min="10245" max="10250" width="15.7109375" style="1" customWidth="1"/>
    <col min="10251" max="10496" width="11.42578125" style="1"/>
    <col min="10497" max="10497" width="1.140625" style="1" customWidth="1"/>
    <col min="10498" max="10499" width="3.7109375" style="1" customWidth="1"/>
    <col min="10500" max="10500" width="46.42578125" style="1" customWidth="1"/>
    <col min="10501" max="10506" width="15.7109375" style="1" customWidth="1"/>
    <col min="10507" max="10752" width="11.42578125" style="1"/>
    <col min="10753" max="10753" width="1.140625" style="1" customWidth="1"/>
    <col min="10754" max="10755" width="3.7109375" style="1" customWidth="1"/>
    <col min="10756" max="10756" width="46.42578125" style="1" customWidth="1"/>
    <col min="10757" max="10762" width="15.7109375" style="1" customWidth="1"/>
    <col min="10763" max="11008" width="11.42578125" style="1"/>
    <col min="11009" max="11009" width="1.140625" style="1" customWidth="1"/>
    <col min="11010" max="11011" width="3.7109375" style="1" customWidth="1"/>
    <col min="11012" max="11012" width="46.42578125" style="1" customWidth="1"/>
    <col min="11013" max="11018" width="15.7109375" style="1" customWidth="1"/>
    <col min="11019" max="11264" width="11.42578125" style="1"/>
    <col min="11265" max="11265" width="1.140625" style="1" customWidth="1"/>
    <col min="11266" max="11267" width="3.7109375" style="1" customWidth="1"/>
    <col min="11268" max="11268" width="46.42578125" style="1" customWidth="1"/>
    <col min="11269" max="11274" width="15.7109375" style="1" customWidth="1"/>
    <col min="11275" max="11520" width="11.42578125" style="1"/>
    <col min="11521" max="11521" width="1.140625" style="1" customWidth="1"/>
    <col min="11522" max="11523" width="3.7109375" style="1" customWidth="1"/>
    <col min="11524" max="11524" width="46.42578125" style="1" customWidth="1"/>
    <col min="11525" max="11530" width="15.7109375" style="1" customWidth="1"/>
    <col min="11531" max="11776" width="11.42578125" style="1"/>
    <col min="11777" max="11777" width="1.140625" style="1" customWidth="1"/>
    <col min="11778" max="11779" width="3.7109375" style="1" customWidth="1"/>
    <col min="11780" max="11780" width="46.42578125" style="1" customWidth="1"/>
    <col min="11781" max="11786" width="15.7109375" style="1" customWidth="1"/>
    <col min="11787" max="12032" width="11.42578125" style="1"/>
    <col min="12033" max="12033" width="1.140625" style="1" customWidth="1"/>
    <col min="12034" max="12035" width="3.7109375" style="1" customWidth="1"/>
    <col min="12036" max="12036" width="46.42578125" style="1" customWidth="1"/>
    <col min="12037" max="12042" width="15.7109375" style="1" customWidth="1"/>
    <col min="12043" max="12288" width="11.42578125" style="1"/>
    <col min="12289" max="12289" width="1.140625" style="1" customWidth="1"/>
    <col min="12290" max="12291" width="3.7109375" style="1" customWidth="1"/>
    <col min="12292" max="12292" width="46.42578125" style="1" customWidth="1"/>
    <col min="12293" max="12298" width="15.7109375" style="1" customWidth="1"/>
    <col min="12299" max="12544" width="11.42578125" style="1"/>
    <col min="12545" max="12545" width="1.140625" style="1" customWidth="1"/>
    <col min="12546" max="12547" width="3.7109375" style="1" customWidth="1"/>
    <col min="12548" max="12548" width="46.42578125" style="1" customWidth="1"/>
    <col min="12549" max="12554" width="15.7109375" style="1" customWidth="1"/>
    <col min="12555" max="12800" width="11.42578125" style="1"/>
    <col min="12801" max="12801" width="1.140625" style="1" customWidth="1"/>
    <col min="12802" max="12803" width="3.7109375" style="1" customWidth="1"/>
    <col min="12804" max="12804" width="46.42578125" style="1" customWidth="1"/>
    <col min="12805" max="12810" width="15.7109375" style="1" customWidth="1"/>
    <col min="12811" max="13056" width="11.42578125" style="1"/>
    <col min="13057" max="13057" width="1.140625" style="1" customWidth="1"/>
    <col min="13058" max="13059" width="3.7109375" style="1" customWidth="1"/>
    <col min="13060" max="13060" width="46.42578125" style="1" customWidth="1"/>
    <col min="13061" max="13066" width="15.7109375" style="1" customWidth="1"/>
    <col min="13067" max="13312" width="11.42578125" style="1"/>
    <col min="13313" max="13313" width="1.140625" style="1" customWidth="1"/>
    <col min="13314" max="13315" width="3.7109375" style="1" customWidth="1"/>
    <col min="13316" max="13316" width="46.42578125" style="1" customWidth="1"/>
    <col min="13317" max="13322" width="15.7109375" style="1" customWidth="1"/>
    <col min="13323" max="13568" width="11.42578125" style="1"/>
    <col min="13569" max="13569" width="1.140625" style="1" customWidth="1"/>
    <col min="13570" max="13571" width="3.7109375" style="1" customWidth="1"/>
    <col min="13572" max="13572" width="46.42578125" style="1" customWidth="1"/>
    <col min="13573" max="13578" width="15.7109375" style="1" customWidth="1"/>
    <col min="13579" max="13824" width="11.42578125" style="1"/>
    <col min="13825" max="13825" width="1.140625" style="1" customWidth="1"/>
    <col min="13826" max="13827" width="3.7109375" style="1" customWidth="1"/>
    <col min="13828" max="13828" width="46.42578125" style="1" customWidth="1"/>
    <col min="13829" max="13834" width="15.7109375" style="1" customWidth="1"/>
    <col min="13835" max="14080" width="11.42578125" style="1"/>
    <col min="14081" max="14081" width="1.140625" style="1" customWidth="1"/>
    <col min="14082" max="14083" width="3.7109375" style="1" customWidth="1"/>
    <col min="14084" max="14084" width="46.42578125" style="1" customWidth="1"/>
    <col min="14085" max="14090" width="15.7109375" style="1" customWidth="1"/>
    <col min="14091" max="14336" width="11.42578125" style="1"/>
    <col min="14337" max="14337" width="1.140625" style="1" customWidth="1"/>
    <col min="14338" max="14339" width="3.7109375" style="1" customWidth="1"/>
    <col min="14340" max="14340" width="46.42578125" style="1" customWidth="1"/>
    <col min="14341" max="14346" width="15.7109375" style="1" customWidth="1"/>
    <col min="14347" max="14592" width="11.42578125" style="1"/>
    <col min="14593" max="14593" width="1.140625" style="1" customWidth="1"/>
    <col min="14594" max="14595" width="3.7109375" style="1" customWidth="1"/>
    <col min="14596" max="14596" width="46.42578125" style="1" customWidth="1"/>
    <col min="14597" max="14602" width="15.7109375" style="1" customWidth="1"/>
    <col min="14603" max="14848" width="11.42578125" style="1"/>
    <col min="14849" max="14849" width="1.140625" style="1" customWidth="1"/>
    <col min="14850" max="14851" width="3.7109375" style="1" customWidth="1"/>
    <col min="14852" max="14852" width="46.42578125" style="1" customWidth="1"/>
    <col min="14853" max="14858" width="15.7109375" style="1" customWidth="1"/>
    <col min="14859" max="15104" width="11.42578125" style="1"/>
    <col min="15105" max="15105" width="1.140625" style="1" customWidth="1"/>
    <col min="15106" max="15107" width="3.7109375" style="1" customWidth="1"/>
    <col min="15108" max="15108" width="46.42578125" style="1" customWidth="1"/>
    <col min="15109" max="15114" width="15.7109375" style="1" customWidth="1"/>
    <col min="15115" max="15360" width="11.42578125" style="1"/>
    <col min="15361" max="15361" width="1.140625" style="1" customWidth="1"/>
    <col min="15362" max="15363" width="3.7109375" style="1" customWidth="1"/>
    <col min="15364" max="15364" width="46.42578125" style="1" customWidth="1"/>
    <col min="15365" max="15370" width="15.7109375" style="1" customWidth="1"/>
    <col min="15371" max="15616" width="11.42578125" style="1"/>
    <col min="15617" max="15617" width="1.140625" style="1" customWidth="1"/>
    <col min="15618" max="15619" width="3.7109375" style="1" customWidth="1"/>
    <col min="15620" max="15620" width="46.42578125" style="1" customWidth="1"/>
    <col min="15621" max="15626" width="15.7109375" style="1" customWidth="1"/>
    <col min="15627" max="15872" width="11.42578125" style="1"/>
    <col min="15873" max="15873" width="1.140625" style="1" customWidth="1"/>
    <col min="15874" max="15875" width="3.7109375" style="1" customWidth="1"/>
    <col min="15876" max="15876" width="46.42578125" style="1" customWidth="1"/>
    <col min="15877" max="15882" width="15.7109375" style="1" customWidth="1"/>
    <col min="15883" max="16128" width="11.42578125" style="1"/>
    <col min="16129" max="16129" width="1.140625" style="1" customWidth="1"/>
    <col min="16130" max="16131" width="3.7109375" style="1" customWidth="1"/>
    <col min="16132" max="16132" width="46.42578125" style="1" customWidth="1"/>
    <col min="16133" max="16138" width="15.7109375" style="1" customWidth="1"/>
    <col min="16139" max="16384" width="11.42578125" style="1"/>
  </cols>
  <sheetData>
    <row r="1" spans="1:10" ht="23.25" customHeight="1" x14ac:dyDescent="0.2"/>
    <row r="2" spans="1:10" ht="17.25" customHeight="1" x14ac:dyDescent="0.2">
      <c r="B2" s="58" t="s">
        <v>0</v>
      </c>
      <c r="C2" s="59"/>
      <c r="D2" s="59"/>
      <c r="E2" s="59"/>
      <c r="F2" s="59"/>
      <c r="G2" s="59"/>
      <c r="H2" s="59"/>
      <c r="I2" s="59"/>
      <c r="J2" s="60"/>
    </row>
    <row r="3" spans="1:10" ht="15.75" customHeight="1" x14ac:dyDescent="0.2">
      <c r="B3" s="61" t="s">
        <v>1</v>
      </c>
      <c r="C3" s="62"/>
      <c r="D3" s="62"/>
      <c r="E3" s="62"/>
      <c r="F3" s="62"/>
      <c r="G3" s="62"/>
      <c r="H3" s="62"/>
      <c r="I3" s="62"/>
      <c r="J3" s="63"/>
    </row>
    <row r="4" spans="1:10" ht="18" customHeight="1" x14ac:dyDescent="0.2">
      <c r="B4" s="64" t="s">
        <v>2</v>
      </c>
      <c r="C4" s="65"/>
      <c r="D4" s="65"/>
      <c r="E4" s="65"/>
      <c r="F4" s="65"/>
      <c r="G4" s="65"/>
      <c r="H4" s="65"/>
      <c r="I4" s="65"/>
      <c r="J4" s="66"/>
    </row>
    <row r="5" spans="1:10" x14ac:dyDescent="0.2">
      <c r="A5" s="2"/>
      <c r="B5" s="2"/>
      <c r="C5" s="2"/>
      <c r="D5" s="2"/>
      <c r="E5" s="3"/>
      <c r="F5" s="3"/>
      <c r="G5" s="3"/>
      <c r="H5" s="3"/>
      <c r="I5" s="3"/>
      <c r="J5" s="3"/>
    </row>
    <row r="6" spans="1:10" x14ac:dyDescent="0.2">
      <c r="A6" s="2"/>
      <c r="B6" s="2"/>
      <c r="C6" s="2"/>
      <c r="D6" s="2"/>
      <c r="F6" s="3"/>
      <c r="G6" s="3"/>
      <c r="H6" s="3"/>
      <c r="I6" s="3"/>
      <c r="J6" s="3"/>
    </row>
    <row r="7" spans="1:10" ht="12" customHeight="1" x14ac:dyDescent="0.2">
      <c r="A7" s="4"/>
      <c r="B7" s="67" t="s">
        <v>3</v>
      </c>
      <c r="C7" s="67"/>
      <c r="D7" s="67"/>
      <c r="E7" s="67" t="s">
        <v>4</v>
      </c>
      <c r="F7" s="67"/>
      <c r="G7" s="67"/>
      <c r="H7" s="67"/>
      <c r="I7" s="67"/>
      <c r="J7" s="68" t="s">
        <v>5</v>
      </c>
    </row>
    <row r="8" spans="1:10" ht="22.5" x14ac:dyDescent="0.2">
      <c r="A8" s="2"/>
      <c r="B8" s="67"/>
      <c r="C8" s="67"/>
      <c r="D8" s="67"/>
      <c r="E8" s="5" t="s">
        <v>6</v>
      </c>
      <c r="F8" s="6" t="s">
        <v>7</v>
      </c>
      <c r="G8" s="5" t="s">
        <v>8</v>
      </c>
      <c r="H8" s="5" t="s">
        <v>9</v>
      </c>
      <c r="I8" s="5" t="s">
        <v>10</v>
      </c>
      <c r="J8" s="68"/>
    </row>
    <row r="9" spans="1:10" ht="12" customHeight="1" x14ac:dyDescent="0.2">
      <c r="A9" s="2"/>
      <c r="B9" s="67"/>
      <c r="C9" s="67"/>
      <c r="D9" s="67"/>
      <c r="E9" s="5" t="s">
        <v>11</v>
      </c>
      <c r="F9" s="5" t="s">
        <v>12</v>
      </c>
      <c r="G9" s="5" t="s">
        <v>13</v>
      </c>
      <c r="H9" s="5" t="s">
        <v>14</v>
      </c>
      <c r="I9" s="5" t="s">
        <v>15</v>
      </c>
      <c r="J9" s="5" t="s">
        <v>16</v>
      </c>
    </row>
    <row r="10" spans="1:10" ht="12" customHeight="1" x14ac:dyDescent="0.2">
      <c r="A10" s="7"/>
      <c r="B10" s="8"/>
      <c r="C10" s="9"/>
      <c r="D10" s="10"/>
      <c r="E10" s="11"/>
      <c r="F10" s="12"/>
      <c r="G10" s="12"/>
      <c r="H10" s="12"/>
      <c r="I10" s="12"/>
      <c r="J10" s="12"/>
    </row>
    <row r="11" spans="1:10" ht="12" customHeight="1" x14ac:dyDescent="0.2">
      <c r="A11" s="7"/>
      <c r="B11" s="69" t="s">
        <v>17</v>
      </c>
      <c r="C11" s="70"/>
      <c r="D11" s="71"/>
      <c r="E11" s="13">
        <v>653440095.15999997</v>
      </c>
      <c r="F11" s="14">
        <v>144802868.94999999</v>
      </c>
      <c r="G11" s="14">
        <f>E11+F11</f>
        <v>798242964.1099999</v>
      </c>
      <c r="H11" s="14">
        <v>0</v>
      </c>
      <c r="I11" s="14">
        <v>811339807.99000001</v>
      </c>
      <c r="J11" s="14">
        <f>+I11-E11</f>
        <v>157899712.83000004</v>
      </c>
    </row>
    <row r="12" spans="1:10" ht="12" customHeight="1" x14ac:dyDescent="0.2">
      <c r="A12" s="7"/>
      <c r="B12" s="69" t="s">
        <v>18</v>
      </c>
      <c r="C12" s="70"/>
      <c r="D12" s="71"/>
      <c r="E12" s="13">
        <v>0</v>
      </c>
      <c r="F12" s="14">
        <v>0</v>
      </c>
      <c r="G12" s="14">
        <f t="shared" ref="G12:G24" si="0">E12+F12</f>
        <v>0</v>
      </c>
      <c r="H12" s="14">
        <v>0</v>
      </c>
      <c r="I12" s="14">
        <v>0</v>
      </c>
      <c r="J12" s="14">
        <f t="shared" ref="J12:J24" si="1">+I12-E12</f>
        <v>0</v>
      </c>
    </row>
    <row r="13" spans="1:10" ht="12" customHeight="1" x14ac:dyDescent="0.2">
      <c r="A13" s="7"/>
      <c r="B13" s="69" t="s">
        <v>19</v>
      </c>
      <c r="C13" s="70"/>
      <c r="D13" s="71"/>
      <c r="E13" s="15">
        <v>31312305.68</v>
      </c>
      <c r="F13" s="14">
        <v>4436874.47</v>
      </c>
      <c r="G13" s="14">
        <f t="shared" si="0"/>
        <v>35749180.149999999</v>
      </c>
      <c r="H13" s="14">
        <v>0</v>
      </c>
      <c r="I13" s="16">
        <v>38777383.289999999</v>
      </c>
      <c r="J13" s="14">
        <f t="shared" si="1"/>
        <v>7465077.6099999994</v>
      </c>
    </row>
    <row r="14" spans="1:10" ht="12" customHeight="1" x14ac:dyDescent="0.2">
      <c r="A14" s="7"/>
      <c r="B14" s="69" t="s">
        <v>20</v>
      </c>
      <c r="C14" s="70"/>
      <c r="D14" s="71"/>
      <c r="E14" s="15">
        <v>180823789.38</v>
      </c>
      <c r="F14" s="14">
        <v>17717921.77</v>
      </c>
      <c r="G14" s="14">
        <f t="shared" si="0"/>
        <v>198541711.15000001</v>
      </c>
      <c r="H14" s="14">
        <v>0</v>
      </c>
      <c r="I14" s="16">
        <v>219420034.40000001</v>
      </c>
      <c r="J14" s="14">
        <f t="shared" si="1"/>
        <v>38596245.020000011</v>
      </c>
    </row>
    <row r="15" spans="1:10" ht="12" customHeight="1" x14ac:dyDescent="0.2">
      <c r="A15" s="7"/>
      <c r="B15" s="69" t="s">
        <v>21</v>
      </c>
      <c r="C15" s="70"/>
      <c r="D15" s="71"/>
      <c r="E15" s="15">
        <f>SUM(E16:E17)</f>
        <v>9056547.4199999999</v>
      </c>
      <c r="F15" s="13">
        <f>+F16+F17</f>
        <v>1870000</v>
      </c>
      <c r="G15" s="14">
        <f t="shared" si="0"/>
        <v>10926547.42</v>
      </c>
      <c r="H15" s="13">
        <f>+H16+H17</f>
        <v>0</v>
      </c>
      <c r="I15" s="15">
        <f>SUM(I16:I17)</f>
        <v>18906972.289999999</v>
      </c>
      <c r="J15" s="13">
        <f>+J16+J17</f>
        <v>9850424.8699999992</v>
      </c>
    </row>
    <row r="16" spans="1:10" ht="12" customHeight="1" x14ac:dyDescent="0.2">
      <c r="A16" s="7"/>
      <c r="B16" s="17"/>
      <c r="C16" s="70" t="s">
        <v>22</v>
      </c>
      <c r="D16" s="71"/>
      <c r="E16" s="15">
        <f>5549169.76+3507377.66</f>
        <v>9056547.4199999999</v>
      </c>
      <c r="F16" s="14">
        <v>1870000</v>
      </c>
      <c r="G16" s="14">
        <f t="shared" si="0"/>
        <v>10926547.42</v>
      </c>
      <c r="H16" s="14">
        <v>0</v>
      </c>
      <c r="I16" s="16">
        <f>7624814.45+11282157.84</f>
        <v>18906972.289999999</v>
      </c>
      <c r="J16" s="14">
        <f t="shared" si="1"/>
        <v>9850424.8699999992</v>
      </c>
    </row>
    <row r="17" spans="1:12" ht="12" customHeight="1" x14ac:dyDescent="0.2">
      <c r="A17" s="7"/>
      <c r="B17" s="17"/>
      <c r="C17" s="70" t="s">
        <v>23</v>
      </c>
      <c r="D17" s="71"/>
      <c r="E17" s="15">
        <v>0</v>
      </c>
      <c r="F17" s="14">
        <v>0</v>
      </c>
      <c r="G17" s="14">
        <f t="shared" si="0"/>
        <v>0</v>
      </c>
      <c r="H17" s="14">
        <v>0</v>
      </c>
      <c r="I17" s="14">
        <v>0</v>
      </c>
      <c r="J17" s="14">
        <f t="shared" si="1"/>
        <v>0</v>
      </c>
    </row>
    <row r="18" spans="1:12" ht="12" customHeight="1" x14ac:dyDescent="0.2">
      <c r="A18" s="7"/>
      <c r="B18" s="69" t="s">
        <v>24</v>
      </c>
      <c r="C18" s="70"/>
      <c r="D18" s="71"/>
      <c r="E18" s="15">
        <f>SUM(E19:E20)</f>
        <v>3759269.69</v>
      </c>
      <c r="F18" s="13">
        <f>+F19+F20</f>
        <v>0</v>
      </c>
      <c r="G18" s="14">
        <f t="shared" si="0"/>
        <v>3759269.69</v>
      </c>
      <c r="H18" s="13">
        <f>+H19+H20</f>
        <v>0</v>
      </c>
      <c r="I18" s="15">
        <f>SUM(I19:I20)</f>
        <v>5723731.6200000001</v>
      </c>
      <c r="J18" s="13">
        <f>+J19+J20</f>
        <v>1964461.9300000002</v>
      </c>
    </row>
    <row r="19" spans="1:12" ht="12" customHeight="1" x14ac:dyDescent="0.2">
      <c r="A19" s="7"/>
      <c r="B19" s="17"/>
      <c r="C19" s="70" t="s">
        <v>22</v>
      </c>
      <c r="D19" s="71"/>
      <c r="E19" s="15">
        <v>3759269.69</v>
      </c>
      <c r="F19" s="14">
        <v>0</v>
      </c>
      <c r="G19" s="14">
        <f t="shared" si="0"/>
        <v>3759269.69</v>
      </c>
      <c r="H19" s="14">
        <v>0</v>
      </c>
      <c r="I19" s="16">
        <v>5723731.6200000001</v>
      </c>
      <c r="J19" s="14">
        <f t="shared" si="1"/>
        <v>1964461.9300000002</v>
      </c>
    </row>
    <row r="20" spans="1:12" ht="12" customHeight="1" x14ac:dyDescent="0.2">
      <c r="A20" s="7"/>
      <c r="B20" s="17"/>
      <c r="C20" s="70" t="s">
        <v>23</v>
      </c>
      <c r="D20" s="71"/>
      <c r="E20" s="15">
        <v>0</v>
      </c>
      <c r="F20" s="14">
        <v>0</v>
      </c>
      <c r="G20" s="14">
        <f t="shared" si="0"/>
        <v>0</v>
      </c>
      <c r="H20" s="14">
        <v>0</v>
      </c>
      <c r="I20" s="14">
        <v>0</v>
      </c>
      <c r="J20" s="14">
        <f t="shared" si="1"/>
        <v>0</v>
      </c>
    </row>
    <row r="21" spans="1:12" ht="12" customHeight="1" x14ac:dyDescent="0.2">
      <c r="A21" s="7"/>
      <c r="B21" s="69" t="s">
        <v>25</v>
      </c>
      <c r="C21" s="70"/>
      <c r="D21" s="71"/>
      <c r="E21" s="15">
        <f>3507377.66-3507377.66</f>
        <v>0</v>
      </c>
      <c r="F21" s="14">
        <f>1870000-1870000</f>
        <v>0</v>
      </c>
      <c r="G21" s="14">
        <f t="shared" si="0"/>
        <v>0</v>
      </c>
      <c r="H21" s="14">
        <v>0</v>
      </c>
      <c r="I21" s="16">
        <f>11282157.84-11282157.84</f>
        <v>0</v>
      </c>
      <c r="J21" s="14">
        <f t="shared" si="1"/>
        <v>0</v>
      </c>
    </row>
    <row r="22" spans="1:12" ht="12" customHeight="1" x14ac:dyDescent="0.2">
      <c r="A22" s="7"/>
      <c r="B22" s="69" t="s">
        <v>26</v>
      </c>
      <c r="C22" s="70"/>
      <c r="D22" s="71"/>
      <c r="E22" s="15">
        <v>1069349649.13</v>
      </c>
      <c r="F22" s="14">
        <v>111509500.45999998</v>
      </c>
      <c r="G22" s="14">
        <f t="shared" si="0"/>
        <v>1180859149.5899999</v>
      </c>
      <c r="H22" s="14">
        <v>0</v>
      </c>
      <c r="I22" s="14">
        <v>1192933761.49</v>
      </c>
      <c r="J22" s="14">
        <f t="shared" si="1"/>
        <v>123584112.36000001</v>
      </c>
    </row>
    <row r="23" spans="1:12" ht="12" customHeight="1" x14ac:dyDescent="0.2">
      <c r="A23" s="18"/>
      <c r="B23" s="69" t="s">
        <v>27</v>
      </c>
      <c r="C23" s="70"/>
      <c r="D23" s="71"/>
      <c r="E23" s="13">
        <v>0</v>
      </c>
      <c r="F23" s="14">
        <v>0</v>
      </c>
      <c r="G23" s="14">
        <f t="shared" si="0"/>
        <v>0</v>
      </c>
      <c r="H23" s="14">
        <v>0</v>
      </c>
      <c r="I23" s="16">
        <v>0</v>
      </c>
      <c r="J23" s="14">
        <f t="shared" si="1"/>
        <v>0</v>
      </c>
    </row>
    <row r="24" spans="1:12" ht="12" customHeight="1" x14ac:dyDescent="0.2">
      <c r="A24" s="7"/>
      <c r="B24" s="69" t="s">
        <v>28</v>
      </c>
      <c r="C24" s="70"/>
      <c r="D24" s="71"/>
      <c r="E24" s="13">
        <v>0</v>
      </c>
      <c r="F24" s="14">
        <v>0</v>
      </c>
      <c r="G24" s="14">
        <f t="shared" si="0"/>
        <v>0</v>
      </c>
      <c r="H24" s="14">
        <v>0</v>
      </c>
      <c r="I24" s="14">
        <v>0</v>
      </c>
      <c r="J24" s="14">
        <f t="shared" si="1"/>
        <v>0</v>
      </c>
    </row>
    <row r="25" spans="1:12" ht="12" customHeight="1" x14ac:dyDescent="0.2">
      <c r="A25" s="7"/>
      <c r="B25" s="19"/>
      <c r="C25" s="20"/>
      <c r="D25" s="21"/>
      <c r="E25" s="22"/>
      <c r="F25" s="23"/>
      <c r="G25" s="23"/>
      <c r="H25" s="23"/>
      <c r="I25" s="23"/>
      <c r="J25" s="23"/>
    </row>
    <row r="26" spans="1:12" ht="12" customHeight="1" x14ac:dyDescent="0.2">
      <c r="A26" s="2"/>
      <c r="B26" s="24"/>
      <c r="C26" s="25"/>
      <c r="D26" s="26" t="s">
        <v>29</v>
      </c>
      <c r="E26" s="27">
        <f>SUM(E11+E12+E13+E14+E15+E18+E21+E22+E23+E24)</f>
        <v>1947741656.46</v>
      </c>
      <c r="F26" s="27">
        <f>SUM(F11+F12+F13+F14+F15+F18+F21+F22+F23+F24)</f>
        <v>280337165.64999998</v>
      </c>
      <c r="G26" s="27">
        <f>SUM(G11+G12+G13+G14+G15+G18+G21+G22+G23+G24)</f>
        <v>2228078822.1099997</v>
      </c>
      <c r="H26" s="27">
        <f>SUM(H11+H12+H13+H14+H15+H18+H21+H22+H23+H24)</f>
        <v>0</v>
      </c>
      <c r="I26" s="27">
        <f>SUM(I11+I12+I13+I14+I15+I18+I21+I22+I23+I24)</f>
        <v>2287101691.0799999</v>
      </c>
      <c r="J26" s="72">
        <f>J11+J13+J14+J15+J18+J21+J22</f>
        <v>339360034.62000012</v>
      </c>
      <c r="L26" s="28"/>
    </row>
    <row r="27" spans="1:12" ht="12" customHeight="1" x14ac:dyDescent="0.2">
      <c r="A27" s="7"/>
      <c r="B27" s="29"/>
      <c r="C27" s="29"/>
      <c r="D27" s="29"/>
      <c r="E27" s="29"/>
      <c r="F27" s="30"/>
      <c r="G27" s="30"/>
      <c r="H27" s="74" t="s">
        <v>30</v>
      </c>
      <c r="I27" s="75"/>
      <c r="J27" s="73"/>
      <c r="L27" s="28"/>
    </row>
    <row r="28" spans="1:12" ht="12" customHeight="1" x14ac:dyDescent="0.2">
      <c r="A28" s="2"/>
      <c r="B28" s="2"/>
      <c r="C28" s="2"/>
      <c r="D28" s="2"/>
      <c r="E28" s="3"/>
      <c r="F28" s="3"/>
      <c r="G28" s="3"/>
      <c r="H28" s="3"/>
      <c r="I28" s="3"/>
      <c r="J28" s="3"/>
      <c r="L28" s="31"/>
    </row>
    <row r="29" spans="1:12" ht="12" customHeight="1" x14ac:dyDescent="0.2">
      <c r="A29" s="2"/>
      <c r="B29" s="68" t="s">
        <v>31</v>
      </c>
      <c r="C29" s="68"/>
      <c r="D29" s="68"/>
      <c r="E29" s="67" t="s">
        <v>4</v>
      </c>
      <c r="F29" s="67"/>
      <c r="G29" s="67"/>
      <c r="H29" s="67"/>
      <c r="I29" s="67"/>
      <c r="J29" s="68" t="s">
        <v>5</v>
      </c>
    </row>
    <row r="30" spans="1:12" ht="22.5" x14ac:dyDescent="0.2">
      <c r="A30" s="2"/>
      <c r="B30" s="68"/>
      <c r="C30" s="68"/>
      <c r="D30" s="68"/>
      <c r="E30" s="5" t="s">
        <v>6</v>
      </c>
      <c r="F30" s="6" t="s">
        <v>7</v>
      </c>
      <c r="G30" s="5" t="s">
        <v>8</v>
      </c>
      <c r="H30" s="5" t="s">
        <v>9</v>
      </c>
      <c r="I30" s="5" t="s">
        <v>10</v>
      </c>
      <c r="J30" s="68"/>
    </row>
    <row r="31" spans="1:12" ht="12" customHeight="1" x14ac:dyDescent="0.2">
      <c r="A31" s="2"/>
      <c r="B31" s="68"/>
      <c r="C31" s="68"/>
      <c r="D31" s="68"/>
      <c r="E31" s="5" t="s">
        <v>11</v>
      </c>
      <c r="F31" s="5" t="s">
        <v>12</v>
      </c>
      <c r="G31" s="5" t="s">
        <v>13</v>
      </c>
      <c r="H31" s="5" t="s">
        <v>14</v>
      </c>
      <c r="I31" s="5" t="s">
        <v>15</v>
      </c>
      <c r="J31" s="5" t="s">
        <v>16</v>
      </c>
    </row>
    <row r="32" spans="1:12" ht="12" customHeight="1" x14ac:dyDescent="0.2">
      <c r="A32" s="7"/>
      <c r="B32" s="8"/>
      <c r="C32" s="9"/>
      <c r="D32" s="10"/>
      <c r="E32" s="12"/>
      <c r="F32" s="12"/>
      <c r="G32" s="12"/>
      <c r="H32" s="12"/>
      <c r="I32" s="12"/>
      <c r="J32" s="12"/>
    </row>
    <row r="33" spans="1:10" ht="12" customHeight="1" x14ac:dyDescent="0.2">
      <c r="A33" s="7"/>
      <c r="B33" s="32" t="s">
        <v>32</v>
      </c>
      <c r="C33" s="33"/>
      <c r="D33" s="34"/>
      <c r="E33" s="35">
        <f t="shared" ref="E33:J33" si="2">SUM(E34+E35+E36+E37+E40+E43+E44)</f>
        <v>1947741656.46</v>
      </c>
      <c r="F33" s="35">
        <f t="shared" si="2"/>
        <v>280337165.64999998</v>
      </c>
      <c r="G33" s="35">
        <f>G34+G35+G36+G37+G40+G43</f>
        <v>2228078822.1099997</v>
      </c>
      <c r="H33" s="36">
        <f t="shared" si="2"/>
        <v>0</v>
      </c>
      <c r="I33" s="35">
        <f t="shared" si="2"/>
        <v>2287101691.0799999</v>
      </c>
      <c r="J33" s="35">
        <f t="shared" si="2"/>
        <v>339360034.62000012</v>
      </c>
    </row>
    <row r="34" spans="1:10" ht="12" customHeight="1" x14ac:dyDescent="0.2">
      <c r="A34" s="7"/>
      <c r="B34" s="17"/>
      <c r="C34" s="70" t="s">
        <v>17</v>
      </c>
      <c r="D34" s="71"/>
      <c r="E34" s="37">
        <f>E11</f>
        <v>653440095.15999997</v>
      </c>
      <c r="F34" s="14">
        <f>F11</f>
        <v>144802868.94999999</v>
      </c>
      <c r="G34" s="14">
        <f>E34+F34</f>
        <v>798242964.1099999</v>
      </c>
      <c r="H34" s="16"/>
      <c r="I34" s="14">
        <f>I11</f>
        <v>811339807.99000001</v>
      </c>
      <c r="J34" s="14">
        <f>+I34-E34</f>
        <v>157899712.83000004</v>
      </c>
    </row>
    <row r="35" spans="1:10" ht="12" customHeight="1" x14ac:dyDescent="0.2">
      <c r="A35" s="7"/>
      <c r="B35" s="17"/>
      <c r="C35" s="70" t="s">
        <v>19</v>
      </c>
      <c r="D35" s="71"/>
      <c r="E35" s="37">
        <f>E13</f>
        <v>31312305.68</v>
      </c>
      <c r="F35" s="14">
        <f>F13</f>
        <v>4436874.47</v>
      </c>
      <c r="G35" s="14">
        <f t="shared" ref="G35:G36" si="3">E35+F35</f>
        <v>35749180.149999999</v>
      </c>
      <c r="H35" s="14">
        <v>0</v>
      </c>
      <c r="I35" s="14">
        <f>I13</f>
        <v>38777383.289999999</v>
      </c>
      <c r="J35" s="14">
        <f>+I35-E35</f>
        <v>7465077.6099999994</v>
      </c>
    </row>
    <row r="36" spans="1:10" ht="12" customHeight="1" x14ac:dyDescent="0.2">
      <c r="A36" s="7"/>
      <c r="B36" s="17"/>
      <c r="C36" s="70" t="s">
        <v>20</v>
      </c>
      <c r="D36" s="71"/>
      <c r="E36" s="37">
        <f>E14</f>
        <v>180823789.38</v>
      </c>
      <c r="F36" s="14">
        <f>F14</f>
        <v>17717921.77</v>
      </c>
      <c r="G36" s="14">
        <f t="shared" si="3"/>
        <v>198541711.15000001</v>
      </c>
      <c r="H36" s="14">
        <v>0</v>
      </c>
      <c r="I36" s="14">
        <f>I14</f>
        <v>219420034.40000001</v>
      </c>
      <c r="J36" s="14">
        <f t="shared" ref="J36:J52" si="4">+I36-E36</f>
        <v>38596245.020000011</v>
      </c>
    </row>
    <row r="37" spans="1:10" ht="12" customHeight="1" x14ac:dyDescent="0.2">
      <c r="A37" s="7"/>
      <c r="B37" s="17"/>
      <c r="C37" s="70" t="s">
        <v>21</v>
      </c>
      <c r="D37" s="71"/>
      <c r="E37" s="37">
        <f>+E38+E39</f>
        <v>9056547.4199999999</v>
      </c>
      <c r="F37" s="14">
        <f>F38+F39</f>
        <v>1870000</v>
      </c>
      <c r="G37" s="14">
        <f>G38+G39</f>
        <v>10926547.42</v>
      </c>
      <c r="H37" s="14">
        <v>0</v>
      </c>
      <c r="I37" s="14">
        <f>I38+I39</f>
        <v>18906972.289999999</v>
      </c>
      <c r="J37" s="14">
        <f t="shared" si="4"/>
        <v>9850424.8699999992</v>
      </c>
    </row>
    <row r="38" spans="1:10" ht="12" customHeight="1" x14ac:dyDescent="0.2">
      <c r="A38" s="7"/>
      <c r="B38" s="17"/>
      <c r="C38" s="38"/>
      <c r="D38" s="39" t="s">
        <v>22</v>
      </c>
      <c r="E38" s="37">
        <f>E16</f>
        <v>9056547.4199999999</v>
      </c>
      <c r="F38" s="14">
        <f>F16</f>
        <v>1870000</v>
      </c>
      <c r="G38" s="14">
        <f>E38+F38</f>
        <v>10926547.42</v>
      </c>
      <c r="H38" s="14">
        <v>0</v>
      </c>
      <c r="I38" s="14">
        <f>I16</f>
        <v>18906972.289999999</v>
      </c>
      <c r="J38" s="14">
        <f t="shared" si="4"/>
        <v>9850424.8699999992</v>
      </c>
    </row>
    <row r="39" spans="1:10" ht="12" customHeight="1" x14ac:dyDescent="0.2">
      <c r="A39" s="7"/>
      <c r="B39" s="17"/>
      <c r="C39" s="38"/>
      <c r="D39" s="39" t="s">
        <v>23</v>
      </c>
      <c r="E39" s="37">
        <v>0</v>
      </c>
      <c r="F39" s="14">
        <v>0</v>
      </c>
      <c r="G39" s="14">
        <f t="shared" ref="G39:G52" si="5">E39</f>
        <v>0</v>
      </c>
      <c r="H39" s="14">
        <v>0</v>
      </c>
      <c r="I39" s="14">
        <v>0</v>
      </c>
      <c r="J39" s="14">
        <f t="shared" si="4"/>
        <v>0</v>
      </c>
    </row>
    <row r="40" spans="1:10" ht="12" customHeight="1" x14ac:dyDescent="0.2">
      <c r="A40" s="7"/>
      <c r="B40" s="17"/>
      <c r="C40" s="70" t="s">
        <v>24</v>
      </c>
      <c r="D40" s="71"/>
      <c r="E40" s="37">
        <f>+E41+E42</f>
        <v>3759269.69</v>
      </c>
      <c r="F40" s="14">
        <v>0</v>
      </c>
      <c r="G40" s="14">
        <f t="shared" si="5"/>
        <v>3759269.69</v>
      </c>
      <c r="H40" s="14">
        <f>SUM(H41)</f>
        <v>0</v>
      </c>
      <c r="I40" s="14">
        <f>I41+I42</f>
        <v>5723731.6200000001</v>
      </c>
      <c r="J40" s="14">
        <f t="shared" si="4"/>
        <v>1964461.9300000002</v>
      </c>
    </row>
    <row r="41" spans="1:10" ht="12" customHeight="1" x14ac:dyDescent="0.2">
      <c r="A41" s="7"/>
      <c r="B41" s="17"/>
      <c r="C41" s="38"/>
      <c r="D41" s="39" t="s">
        <v>22</v>
      </c>
      <c r="E41" s="37">
        <f>E19</f>
        <v>3759269.69</v>
      </c>
      <c r="F41" s="14">
        <f>F19</f>
        <v>0</v>
      </c>
      <c r="G41" s="14">
        <f t="shared" si="5"/>
        <v>3759269.69</v>
      </c>
      <c r="H41" s="14">
        <f>H16</f>
        <v>0</v>
      </c>
      <c r="I41" s="14">
        <f>I19</f>
        <v>5723731.6200000001</v>
      </c>
      <c r="J41" s="14">
        <f t="shared" si="4"/>
        <v>1964461.9300000002</v>
      </c>
    </row>
    <row r="42" spans="1:10" ht="12" customHeight="1" x14ac:dyDescent="0.2">
      <c r="A42" s="7"/>
      <c r="B42" s="17"/>
      <c r="C42" s="38"/>
      <c r="D42" s="39" t="s">
        <v>23</v>
      </c>
      <c r="E42" s="37">
        <v>0</v>
      </c>
      <c r="F42" s="14">
        <f>F19</f>
        <v>0</v>
      </c>
      <c r="G42" s="14">
        <f t="shared" si="5"/>
        <v>0</v>
      </c>
      <c r="H42" s="14">
        <v>0</v>
      </c>
      <c r="I42" s="14">
        <v>0</v>
      </c>
      <c r="J42" s="14">
        <f t="shared" si="4"/>
        <v>0</v>
      </c>
    </row>
    <row r="43" spans="1:10" ht="12" customHeight="1" x14ac:dyDescent="0.2">
      <c r="A43" s="7"/>
      <c r="B43" s="17"/>
      <c r="C43" s="70" t="s">
        <v>26</v>
      </c>
      <c r="D43" s="71"/>
      <c r="E43" s="37">
        <f>E22</f>
        <v>1069349649.13</v>
      </c>
      <c r="F43" s="14">
        <f>F22</f>
        <v>111509500.45999998</v>
      </c>
      <c r="G43" s="14">
        <f>E43+F43</f>
        <v>1180859149.5899999</v>
      </c>
      <c r="H43" s="14">
        <f>H22</f>
        <v>0</v>
      </c>
      <c r="I43" s="14">
        <f>I22</f>
        <v>1192933761.49</v>
      </c>
      <c r="J43" s="14">
        <f t="shared" si="4"/>
        <v>123584112.36000001</v>
      </c>
    </row>
    <row r="44" spans="1:10" ht="12" customHeight="1" x14ac:dyDescent="0.2">
      <c r="A44" s="7"/>
      <c r="B44" s="17"/>
      <c r="C44" s="70" t="s">
        <v>27</v>
      </c>
      <c r="D44" s="71"/>
      <c r="E44" s="37">
        <v>0</v>
      </c>
      <c r="F44" s="14">
        <v>0</v>
      </c>
      <c r="G44" s="14">
        <f t="shared" si="5"/>
        <v>0</v>
      </c>
      <c r="H44" s="14">
        <v>0</v>
      </c>
      <c r="I44" s="14">
        <v>0</v>
      </c>
      <c r="J44" s="14">
        <f t="shared" si="4"/>
        <v>0</v>
      </c>
    </row>
    <row r="45" spans="1:10" ht="12" customHeight="1" x14ac:dyDescent="0.2">
      <c r="A45" s="7"/>
      <c r="B45" s="17"/>
      <c r="C45" s="38"/>
      <c r="D45" s="39"/>
      <c r="E45" s="37"/>
      <c r="F45" s="14"/>
      <c r="G45" s="14"/>
      <c r="H45" s="14"/>
      <c r="I45" s="14"/>
      <c r="J45" s="14"/>
    </row>
    <row r="46" spans="1:10" ht="12" customHeight="1" x14ac:dyDescent="0.2">
      <c r="A46" s="7"/>
      <c r="B46" s="32" t="s">
        <v>33</v>
      </c>
      <c r="C46" s="33"/>
      <c r="D46" s="39"/>
      <c r="E46" s="40">
        <f t="shared" ref="E46:J46" si="6">SUM(E47+E48+E49)</f>
        <v>0</v>
      </c>
      <c r="F46" s="40">
        <f t="shared" si="6"/>
        <v>0</v>
      </c>
      <c r="G46" s="40">
        <f t="shared" si="6"/>
        <v>0</v>
      </c>
      <c r="H46" s="40">
        <f t="shared" si="6"/>
        <v>0</v>
      </c>
      <c r="I46" s="40">
        <f t="shared" si="6"/>
        <v>0</v>
      </c>
      <c r="J46" s="40">
        <f t="shared" si="6"/>
        <v>0</v>
      </c>
    </row>
    <row r="47" spans="1:10" ht="12" customHeight="1" x14ac:dyDescent="0.2">
      <c r="A47" s="7"/>
      <c r="B47" s="32"/>
      <c r="C47" s="70" t="s">
        <v>18</v>
      </c>
      <c r="D47" s="71"/>
      <c r="E47" s="37">
        <v>0</v>
      </c>
      <c r="F47" s="14">
        <v>0</v>
      </c>
      <c r="G47" s="14">
        <f t="shared" si="5"/>
        <v>0</v>
      </c>
      <c r="H47" s="14">
        <v>0</v>
      </c>
      <c r="I47" s="14">
        <v>0</v>
      </c>
      <c r="J47" s="14">
        <f t="shared" si="4"/>
        <v>0</v>
      </c>
    </row>
    <row r="48" spans="1:10" ht="12" customHeight="1" x14ac:dyDescent="0.2">
      <c r="A48" s="7"/>
      <c r="B48" s="17"/>
      <c r="C48" s="70" t="s">
        <v>25</v>
      </c>
      <c r="D48" s="71"/>
      <c r="E48" s="37">
        <f>E21</f>
        <v>0</v>
      </c>
      <c r="F48" s="14">
        <v>0</v>
      </c>
      <c r="G48" s="14">
        <f t="shared" si="5"/>
        <v>0</v>
      </c>
      <c r="H48" s="14">
        <v>0</v>
      </c>
      <c r="I48" s="14">
        <f>I21</f>
        <v>0</v>
      </c>
      <c r="J48" s="14">
        <f t="shared" si="4"/>
        <v>0</v>
      </c>
    </row>
    <row r="49" spans="1:10" ht="12" customHeight="1" x14ac:dyDescent="0.2">
      <c r="A49" s="7"/>
      <c r="B49" s="17"/>
      <c r="C49" s="70" t="s">
        <v>27</v>
      </c>
      <c r="D49" s="71"/>
      <c r="E49" s="37">
        <v>0</v>
      </c>
      <c r="F49" s="14">
        <v>0</v>
      </c>
      <c r="G49" s="14">
        <f t="shared" si="5"/>
        <v>0</v>
      </c>
      <c r="H49" s="14">
        <v>0</v>
      </c>
      <c r="I49" s="14">
        <v>0</v>
      </c>
      <c r="J49" s="14">
        <f t="shared" si="4"/>
        <v>0</v>
      </c>
    </row>
    <row r="50" spans="1:10" s="45" customFormat="1" ht="12" customHeight="1" x14ac:dyDescent="0.2">
      <c r="A50" s="2"/>
      <c r="B50" s="41"/>
      <c r="C50" s="42"/>
      <c r="D50" s="43"/>
      <c r="E50" s="44"/>
      <c r="F50" s="44"/>
      <c r="G50" s="14"/>
      <c r="H50" s="14"/>
      <c r="I50" s="14"/>
      <c r="J50" s="14"/>
    </row>
    <row r="51" spans="1:10" ht="12" customHeight="1" x14ac:dyDescent="0.2">
      <c r="A51" s="7"/>
      <c r="B51" s="32" t="s">
        <v>34</v>
      </c>
      <c r="C51" s="46"/>
      <c r="D51" s="39"/>
      <c r="E51" s="44">
        <f t="shared" ref="E51:J51" si="7">SUM(E52)</f>
        <v>0</v>
      </c>
      <c r="F51" s="44">
        <f t="shared" si="7"/>
        <v>0</v>
      </c>
      <c r="G51" s="44">
        <f t="shared" si="7"/>
        <v>0</v>
      </c>
      <c r="H51" s="44">
        <f t="shared" si="7"/>
        <v>0</v>
      </c>
      <c r="I51" s="44">
        <f t="shared" si="7"/>
        <v>0</v>
      </c>
      <c r="J51" s="44">
        <f t="shared" si="7"/>
        <v>0</v>
      </c>
    </row>
    <row r="52" spans="1:10" ht="12" customHeight="1" x14ac:dyDescent="0.2">
      <c r="A52" s="7"/>
      <c r="B52" s="17"/>
      <c r="C52" s="70" t="s">
        <v>28</v>
      </c>
      <c r="D52" s="71"/>
      <c r="E52" s="37">
        <f>E24</f>
        <v>0</v>
      </c>
      <c r="F52" s="14">
        <v>0</v>
      </c>
      <c r="G52" s="14">
        <f t="shared" si="5"/>
        <v>0</v>
      </c>
      <c r="H52" s="14">
        <v>0</v>
      </c>
      <c r="I52" s="14">
        <v>0</v>
      </c>
      <c r="J52" s="14">
        <f t="shared" si="4"/>
        <v>0</v>
      </c>
    </row>
    <row r="53" spans="1:10" ht="12" customHeight="1" x14ac:dyDescent="0.2">
      <c r="A53" s="7"/>
      <c r="B53" s="19"/>
      <c r="C53" s="20"/>
      <c r="D53" s="21"/>
      <c r="E53" s="23"/>
      <c r="F53" s="23"/>
      <c r="G53" s="23"/>
      <c r="H53" s="23"/>
      <c r="I53" s="23"/>
      <c r="J53" s="23"/>
    </row>
    <row r="54" spans="1:10" ht="12" customHeight="1" x14ac:dyDescent="0.2">
      <c r="A54" s="2"/>
      <c r="B54" s="24"/>
      <c r="C54" s="25"/>
      <c r="D54" s="47" t="s">
        <v>29</v>
      </c>
      <c r="E54" s="27">
        <f>SUM(E34+E35+E36+E37+E40+E42+E43+E46+E51)</f>
        <v>1947741656.46</v>
      </c>
      <c r="F54" s="27">
        <f>F33+F46+F51</f>
        <v>280337165.64999998</v>
      </c>
      <c r="G54" s="27">
        <f>SUM(G34+G35+G36+G37+G40+G42+G43+G46+G51)</f>
        <v>2228078822.1099997</v>
      </c>
      <c r="H54" s="27">
        <f>SUM(H34+H35+H36+H37+H40+H42+H43+H46+H51)</f>
        <v>0</v>
      </c>
      <c r="I54" s="27">
        <f>SUM(I34+I35+I36+I37+I40+I42+I43+I46+I51)</f>
        <v>2287101691.0799999</v>
      </c>
      <c r="J54" s="72">
        <f>J33++J46</f>
        <v>339360034.62000012</v>
      </c>
    </row>
    <row r="55" spans="1:10" x14ac:dyDescent="0.2">
      <c r="A55" s="7"/>
      <c r="B55" s="29"/>
      <c r="C55" s="29"/>
      <c r="D55" s="29"/>
      <c r="E55" s="30"/>
      <c r="F55" s="30"/>
      <c r="G55" s="30"/>
      <c r="H55" s="74" t="s">
        <v>30</v>
      </c>
      <c r="I55" s="75"/>
      <c r="J55" s="73"/>
    </row>
    <row r="56" spans="1:10" x14ac:dyDescent="0.2">
      <c r="A56" s="7"/>
      <c r="B56" s="76"/>
      <c r="C56" s="76"/>
      <c r="D56" s="76"/>
      <c r="E56" s="76"/>
      <c r="F56" s="76"/>
      <c r="G56" s="76"/>
      <c r="H56" s="76"/>
      <c r="I56" s="76"/>
      <c r="J56" s="76"/>
    </row>
    <row r="57" spans="1:10" x14ac:dyDescent="0.2">
      <c r="B57" s="48" t="s">
        <v>35</v>
      </c>
      <c r="C57" s="48"/>
    </row>
    <row r="58" spans="1:10" x14ac:dyDescent="0.2">
      <c r="I58" s="28"/>
    </row>
    <row r="61" spans="1:10" ht="12.75" x14ac:dyDescent="0.2">
      <c r="B61" s="77"/>
      <c r="C61" s="77"/>
      <c r="D61" s="77"/>
      <c r="E61" s="77"/>
      <c r="F61" s="77"/>
      <c r="G61" s="77"/>
      <c r="H61" s="77"/>
      <c r="I61" s="77"/>
      <c r="J61" s="77"/>
    </row>
    <row r="62" spans="1:10" ht="12.75" x14ac:dyDescent="0.2">
      <c r="B62" s="49"/>
      <c r="C62" s="49"/>
      <c r="D62" s="49"/>
      <c r="E62" s="49"/>
      <c r="F62" s="49"/>
      <c r="G62" s="49"/>
      <c r="H62" s="49"/>
      <c r="I62" s="49"/>
    </row>
    <row r="63" spans="1:10" ht="12.75" x14ac:dyDescent="0.2">
      <c r="B63" s="49"/>
      <c r="C63" s="49"/>
      <c r="D63" s="49"/>
      <c r="E63" s="49"/>
      <c r="F63" s="49"/>
      <c r="G63" s="49"/>
      <c r="H63" s="49"/>
      <c r="I63" s="49"/>
    </row>
    <row r="64" spans="1:10" ht="12.75" x14ac:dyDescent="0.2">
      <c r="C64" s="50"/>
      <c r="D64" s="51"/>
      <c r="E64" s="51"/>
      <c r="F64" s="51"/>
      <c r="G64" s="51"/>
      <c r="H64" s="51"/>
      <c r="I64" s="51"/>
    </row>
    <row r="65" spans="2:10" ht="15" x14ac:dyDescent="0.2">
      <c r="B65" s="78"/>
      <c r="C65" s="78"/>
      <c r="D65" s="78"/>
      <c r="E65" s="78"/>
      <c r="F65" s="78"/>
      <c r="G65" s="78"/>
      <c r="H65" s="78"/>
      <c r="I65" s="78"/>
      <c r="J65" s="78"/>
    </row>
    <row r="66" spans="2:10" ht="12.75" x14ac:dyDescent="0.2">
      <c r="B66" s="77"/>
      <c r="C66" s="77"/>
      <c r="D66" s="77"/>
      <c r="E66" s="77"/>
      <c r="F66" s="77"/>
      <c r="G66" s="77"/>
      <c r="H66" s="77"/>
      <c r="I66" s="77"/>
      <c r="J66" s="77"/>
    </row>
    <row r="71" spans="2:10" ht="12.75" x14ac:dyDescent="0.2">
      <c r="B71" s="79"/>
      <c r="C71" s="79"/>
      <c r="D71" s="79"/>
      <c r="E71" s="52"/>
      <c r="F71" s="52"/>
      <c r="G71" s="52"/>
      <c r="H71" s="79"/>
      <c r="I71" s="79"/>
      <c r="J71" s="79"/>
    </row>
    <row r="72" spans="2:10" ht="12.75" x14ac:dyDescent="0.2">
      <c r="B72" s="53"/>
      <c r="C72" s="53"/>
      <c r="D72" s="53"/>
      <c r="E72" s="53"/>
      <c r="F72" s="53"/>
      <c r="G72" s="53"/>
      <c r="H72" s="79"/>
      <c r="I72" s="79"/>
      <c r="J72" s="79"/>
    </row>
    <row r="73" spans="2:10" ht="12.75" x14ac:dyDescent="0.2">
      <c r="B73" s="53"/>
      <c r="C73" s="53"/>
      <c r="D73" s="53"/>
      <c r="E73" s="53"/>
      <c r="F73" s="53"/>
      <c r="G73" s="53"/>
      <c r="H73" s="53"/>
      <c r="I73" s="53"/>
      <c r="J73" s="53"/>
    </row>
    <row r="74" spans="2:10" ht="12.75" x14ac:dyDescent="0.2">
      <c r="B74" s="52"/>
      <c r="C74" s="52"/>
      <c r="D74" s="51"/>
      <c r="E74" s="54"/>
      <c r="F74" s="55"/>
      <c r="G74" s="54"/>
      <c r="H74" s="50"/>
      <c r="I74" s="56"/>
      <c r="J74" s="57"/>
    </row>
    <row r="75" spans="2:10" ht="12.75" x14ac:dyDescent="0.2">
      <c r="B75" s="79"/>
      <c r="C75" s="79"/>
      <c r="D75" s="79"/>
      <c r="E75" s="52"/>
      <c r="F75" s="52"/>
      <c r="G75" s="52"/>
      <c r="H75" s="79"/>
      <c r="I75" s="79"/>
      <c r="J75" s="79"/>
    </row>
    <row r="76" spans="2:10" ht="12.75" x14ac:dyDescent="0.2">
      <c r="B76" s="77"/>
      <c r="C76" s="77"/>
      <c r="D76" s="77"/>
      <c r="E76" s="51"/>
      <c r="F76" s="51"/>
      <c r="G76" s="51"/>
      <c r="H76" s="77"/>
      <c r="I76" s="77"/>
      <c r="J76" s="77"/>
    </row>
  </sheetData>
  <mergeCells count="49">
    <mergeCell ref="H72:J72"/>
    <mergeCell ref="B75:D75"/>
    <mergeCell ref="H75:J75"/>
    <mergeCell ref="B76:D76"/>
    <mergeCell ref="H76:J76"/>
    <mergeCell ref="B56:J56"/>
    <mergeCell ref="B61:J61"/>
    <mergeCell ref="B65:J65"/>
    <mergeCell ref="B66:J66"/>
    <mergeCell ref="B71:D71"/>
    <mergeCell ref="H71:J71"/>
    <mergeCell ref="J54:J55"/>
    <mergeCell ref="H55:I55"/>
    <mergeCell ref="C34:D34"/>
    <mergeCell ref="C35:D35"/>
    <mergeCell ref="C36:D36"/>
    <mergeCell ref="C37:D37"/>
    <mergeCell ref="C40:D40"/>
    <mergeCell ref="C43:D43"/>
    <mergeCell ref="C44:D44"/>
    <mergeCell ref="C47:D47"/>
    <mergeCell ref="C48:D48"/>
    <mergeCell ref="C49:D49"/>
    <mergeCell ref="C52:D52"/>
    <mergeCell ref="B23:D23"/>
    <mergeCell ref="B24:D24"/>
    <mergeCell ref="J26:J27"/>
    <mergeCell ref="H27:I27"/>
    <mergeCell ref="B29:D31"/>
    <mergeCell ref="E29:I29"/>
    <mergeCell ref="J29:J30"/>
    <mergeCell ref="B22:D22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B21:D21"/>
    <mergeCell ref="B2:J2"/>
    <mergeCell ref="B3:J3"/>
    <mergeCell ref="B4:J4"/>
    <mergeCell ref="B7:D9"/>
    <mergeCell ref="E7:I7"/>
    <mergeCell ref="J7:J8"/>
  </mergeCells>
  <printOptions horizontalCentered="1"/>
  <pageMargins left="0.59055118110236227" right="0.59055118110236227" top="0.59055118110236227" bottom="0.59055118110236227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</vt:lpstr>
      <vt:lpstr>INGRESOS!Área_de_impresión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2016-10-08T23:37:12Z</cp:lastPrinted>
  <dcterms:created xsi:type="dcterms:W3CDTF">2016-10-08T23:24:23Z</dcterms:created>
  <dcterms:modified xsi:type="dcterms:W3CDTF">2016-10-18T19:31:03Z</dcterms:modified>
</cp:coreProperties>
</file>